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5AA432A1-B752-4516-9221-7EBEEA60715B}" xr6:coauthVersionLast="32" xr6:coauthVersionMax="32" xr10:uidLastSave="{00000000-0000-0000-0000-000000000000}"/>
  <bookViews>
    <workbookView xWindow="0" yWindow="0" windowWidth="19200" windowHeight="6900" xr2:uid="{00000000-000D-0000-FFFF-FFFF00000000}"/>
  </bookViews>
  <sheets>
    <sheet name="CLASSEMENT_FLOAT_TUBE_2018" sheetId="1" r:id="rId1"/>
    <sheet name="REGLEMENT_CHALLENGER" sheetId="2" r:id="rId2"/>
  </sheets>
  <definedNames>
    <definedName name="_xlnm._FilterDatabase" localSheetId="0" hidden="1">CLASSEMENT_FLOAT_TUBE_2018!$A$6:$S$6</definedName>
  </definedNames>
  <calcPr calcId="162913"/>
  <customWorkbookViews>
    <customWorkbookView name="CLASSEMENT" guid="{E8AD26EE-CAAE-495A-9DDB-F57D80F24567}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O15" i="1" l="1"/>
  <c r="P15" i="1"/>
  <c r="R15" i="1" s="1"/>
  <c r="Q15" i="1"/>
  <c r="O12" i="1"/>
  <c r="P12" i="1"/>
  <c r="R12" i="1" s="1"/>
  <c r="S12" i="1" s="1"/>
  <c r="Q12" i="1"/>
  <c r="O24" i="1"/>
  <c r="P24" i="1"/>
  <c r="R24" i="1" s="1"/>
  <c r="S24" i="1" s="1"/>
  <c r="Q24" i="1"/>
  <c r="O10" i="1"/>
  <c r="O7" i="1"/>
  <c r="O17" i="1"/>
  <c r="O16" i="1"/>
  <c r="O8" i="1"/>
  <c r="O14" i="1"/>
  <c r="O23" i="1"/>
  <c r="O21" i="1"/>
  <c r="O13" i="1"/>
  <c r="O11" i="1"/>
  <c r="O19" i="1"/>
  <c r="O20" i="1"/>
  <c r="O9" i="1"/>
  <c r="O18" i="1"/>
  <c r="O22" i="1"/>
  <c r="O25" i="1"/>
  <c r="O26" i="1"/>
  <c r="S15" i="1" l="1"/>
  <c r="P25" i="1"/>
  <c r="R25" i="1" s="1"/>
  <c r="P20" i="1"/>
  <c r="R20" i="1" s="1"/>
  <c r="P9" i="1"/>
  <c r="R9" i="1" s="1"/>
  <c r="P26" i="1"/>
  <c r="Q25" i="1"/>
  <c r="Q20" i="1"/>
  <c r="Q9" i="1"/>
  <c r="Q26" i="1"/>
  <c r="S20" i="1" l="1"/>
  <c r="S25" i="1"/>
  <c r="S9" i="1"/>
  <c r="R26" i="1"/>
  <c r="S26" i="1" s="1"/>
  <c r="P10" i="1"/>
  <c r="R10" i="1" s="1"/>
  <c r="Q10" i="1"/>
  <c r="S10" i="1" l="1"/>
  <c r="Q11" i="1"/>
  <c r="Q7" i="1"/>
  <c r="Q16" i="1"/>
  <c r="Q8" i="1"/>
  <c r="Q13" i="1"/>
  <c r="Q17" i="1"/>
  <c r="P16" i="1"/>
  <c r="R16" i="1" s="1"/>
  <c r="P8" i="1"/>
  <c r="R8" i="1" s="1"/>
  <c r="P13" i="1"/>
  <c r="R13" i="1" s="1"/>
  <c r="P17" i="1"/>
  <c r="R17" i="1" s="1"/>
  <c r="S17" i="1" l="1"/>
  <c r="S13" i="1"/>
  <c r="S8" i="1"/>
  <c r="S16" i="1"/>
  <c r="P21" i="1"/>
  <c r="R21" i="1" s="1"/>
  <c r="Q21" i="1"/>
  <c r="P19" i="1"/>
  <c r="R19" i="1" s="1"/>
  <c r="Q19" i="1"/>
  <c r="P14" i="1"/>
  <c r="Q14" i="1"/>
  <c r="P23" i="1"/>
  <c r="Q23" i="1"/>
  <c r="P7" i="1"/>
  <c r="R7" i="1" s="1"/>
  <c r="P18" i="1"/>
  <c r="R18" i="1" s="1"/>
  <c r="Q18" i="1"/>
  <c r="P11" i="1"/>
  <c r="P22" i="1"/>
  <c r="Q22" i="1"/>
  <c r="S19" i="1" l="1"/>
  <c r="S21" i="1"/>
  <c r="S18" i="1"/>
  <c r="S7" i="1"/>
  <c r="R22" i="1"/>
  <c r="S22" i="1" s="1"/>
  <c r="R11" i="1"/>
  <c r="S11" i="1" s="1"/>
  <c r="R23" i="1"/>
  <c r="S23" i="1" s="1"/>
  <c r="R14" i="1"/>
  <c r="S14" i="1" s="1"/>
</calcChain>
</file>

<file path=xl/sharedStrings.xml><?xml version="1.0" encoding="utf-8"?>
<sst xmlns="http://schemas.openxmlformats.org/spreadsheetml/2006/main" count="103" uniqueCount="58">
  <si>
    <t>Poisson 1</t>
  </si>
  <si>
    <t>Poisson 2</t>
  </si>
  <si>
    <t>Poisson 3</t>
  </si>
  <si>
    <t>Poisson 4</t>
  </si>
  <si>
    <t>Poisson 5</t>
  </si>
  <si>
    <t>Poisson 6</t>
  </si>
  <si>
    <t>total points poissons</t>
  </si>
  <si>
    <t>Points sanction carton jaune</t>
  </si>
  <si>
    <t>Points sanctions carton rouge</t>
  </si>
  <si>
    <t>Cases à remplir par l'organisation à la remise des fiches compétiteurs</t>
  </si>
  <si>
    <t>Cases à ne pas modifier</t>
  </si>
  <si>
    <t>Attention : diviser par 2 la taille des silures - 3 silures maximum</t>
  </si>
  <si>
    <t xml:space="preserve">Carton jaune *noter 1 ou 0 </t>
  </si>
  <si>
    <t xml:space="preserve">carton rouge *noter 1 ou 0 </t>
  </si>
  <si>
    <t>RANG</t>
  </si>
  <si>
    <t>Big fish</t>
  </si>
  <si>
    <t>CLASSEMENT  CHALLENGER</t>
  </si>
  <si>
    <t>TYPE LICENCE (SEN-EVE-OPEN)</t>
  </si>
  <si>
    <t>COMPETITEURS</t>
  </si>
  <si>
    <t>ZONE</t>
  </si>
  <si>
    <t>CLUBS</t>
  </si>
  <si>
    <t>SPONSORS</t>
  </si>
  <si>
    <t>Total pts Epreuve</t>
  </si>
  <si>
    <t>Directeur Sportif Float tube Ludovic Chotard lchotard95@gmail.com - 06.37.01.57.55</t>
  </si>
  <si>
    <t>CHERAMY THIERRY</t>
  </si>
  <si>
    <t>COUTEAU Valentin</t>
  </si>
  <si>
    <t>VAN MAERCKEN Antoine</t>
  </si>
  <si>
    <t>BOURDET David</t>
  </si>
  <si>
    <t>CIVRAIS Jérôme</t>
  </si>
  <si>
    <t>ESNAULT Amélie</t>
  </si>
  <si>
    <t>LAGARDE Cyril</t>
  </si>
  <si>
    <t>CLERC Xavier</t>
  </si>
  <si>
    <t>CHARAUDEAU Sébastien</t>
  </si>
  <si>
    <t>MIRA Robert</t>
  </si>
  <si>
    <t>COLLANGE Jérôme</t>
  </si>
  <si>
    <t>PAYRO Vincent</t>
  </si>
  <si>
    <t>TIRé Gabriel</t>
  </si>
  <si>
    <t>CHANUT Damien</t>
  </si>
  <si>
    <t>POIRIER Quentin</t>
  </si>
  <si>
    <t>MONTIGNY Mathieu</t>
  </si>
  <si>
    <t>BEAU Nicolas</t>
  </si>
  <si>
    <t>SERVANT Guillaume</t>
  </si>
  <si>
    <t>Nvlle Aquitaine</t>
  </si>
  <si>
    <t>Pays de la Loire</t>
  </si>
  <si>
    <t>sport</t>
  </si>
  <si>
    <t>Bass Team Périgord</t>
  </si>
  <si>
    <t>PPS</t>
  </si>
  <si>
    <t>carnaclub 79</t>
  </si>
  <si>
    <t>Bordeaux loisir Pêche</t>
  </si>
  <si>
    <t>carnacreuse</t>
  </si>
  <si>
    <t>club pêche du limousin</t>
  </si>
  <si>
    <t>team nature et boat nord ouest</t>
  </si>
  <si>
    <t>FOX RAGE/NAVICOM</t>
  </si>
  <si>
    <t>AMIAUD/LEURRES&amp;COMPAGNIE/SHOWROOM PÊCHE PASSION</t>
  </si>
  <si>
    <t>CRAZY FISH</t>
  </si>
  <si>
    <t>NASKAN</t>
  </si>
  <si>
    <t xml:space="preserve">GUNKI/PEZON ET MICHEL/ NAVICOM </t>
  </si>
  <si>
    <t>Championnat float-tube de Nouvelle Aquitaine- THOUARS- 26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</si>
</sst>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sz val="10"/>
      <color indexed="10"/>
      <name val="Calibri"/>
      <family val="2"/>
    </font>
    <font>
      <i/>
      <sz val="24"/>
      <color indexed="8"/>
      <name val="Calibri"/>
      <family val="2"/>
    </font>
    <font>
      <i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rgb="FF0070C0"/>
      <name val="Arial"/>
      <family val="2"/>
    </font>
    <font>
      <sz val="14"/>
      <color theme="1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4" borderId="2" xfId="0" quotePrefix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18" fillId="0" borderId="0" xfId="0" applyFont="1"/>
    <xf numFmtId="0" fontId="0" fillId="6" borderId="2" xfId="0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left" wrapText="1"/>
    </xf>
    <xf numFmtId="0" fontId="13" fillId="6" borderId="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19" fillId="8" borderId="2" xfId="0" applyFont="1" applyFill="1" applyBorder="1" applyAlignment="1" applyProtection="1">
      <alignment horizontal="center"/>
      <protection locked="0"/>
    </xf>
    <xf numFmtId="0" fontId="0" fillId="7" borderId="14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ck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273844</xdr:colOff>
      <xdr:row>1</xdr:row>
      <xdr:rowOff>35717</xdr:rowOff>
    </xdr:from>
    <xdr:to>
      <xdr:col>1</xdr:col>
      <xdr:colOff>1357313</xdr:colOff>
      <xdr:row>2</xdr:row>
      <xdr:rowOff>833436</xdr:rowOff>
    </xdr:to>
    <xdr:pic>
      <xdr:nvPicPr>
        <xdr:cNvPr id="3" name="Image 2" descr="C:\Users\lchotard\Downloads\logo officiel ffps carnassie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35717"/>
          <a:ext cx="1524000" cy="12620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1083470</xdr:colOff>
      <xdr:row>1</xdr:row>
      <xdr:rowOff>285750</xdr:rowOff>
    </xdr:from>
    <xdr:to>
      <xdr:col>18</xdr:col>
      <xdr:colOff>690563</xdr:colOff>
      <xdr:row>2</xdr:row>
      <xdr:rowOff>783430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21564" y="285750"/>
          <a:ext cx="940593" cy="96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11</xdr:col>
      <xdr:colOff>734586</xdr:colOff>
      <xdr:row>32</xdr:row>
      <xdr:rowOff>153239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238125"/>
          <a:ext cx="8316486" cy="60111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B6:S26" totalsRowShown="0" headerRowBorderDxfId="19" tableBorderDxfId="18">
  <autoFilter ref="B6:S26" xr:uid="{00000000-0009-0000-0100-000002000000}"/>
  <sortState ref="B7:S26">
    <sortCondition descending="1" ref="S7:S26"/>
  </sortState>
  <tableColumns count="18">
    <tableColumn id="1" xr3:uid="{00000000-0010-0000-0000-000001000000}" name="COMPETITEURS" dataDxfId="17"/>
    <tableColumn id="2" xr3:uid="{00000000-0010-0000-0000-000002000000}" name="ZONE" dataDxfId="16"/>
    <tableColumn id="19" xr3:uid="{00000000-0010-0000-0000-000013000000}" name="TYPE LICENCE (SEN-EVE-OPEN)" dataDxfId="15"/>
    <tableColumn id="3" xr3:uid="{00000000-0010-0000-0000-000003000000}" name="CLUBS" dataDxfId="14"/>
    <tableColumn id="4" xr3:uid="{00000000-0010-0000-0000-000004000000}" name="SPONSORS" dataDxfId="13"/>
    <tableColumn id="5" xr3:uid="{00000000-0010-0000-0000-000005000000}" name="Poisson 1" dataDxfId="12"/>
    <tableColumn id="6" xr3:uid="{00000000-0010-0000-0000-000006000000}" name="Poisson 2" dataDxfId="11"/>
    <tableColumn id="7" xr3:uid="{00000000-0010-0000-0000-000007000000}" name="Poisson 3" dataDxfId="10"/>
    <tableColumn id="8" xr3:uid="{00000000-0010-0000-0000-000008000000}" name="Poisson 4" dataDxfId="9"/>
    <tableColumn id="9" xr3:uid="{00000000-0010-0000-0000-000009000000}" name="Poisson 5" dataDxfId="8"/>
    <tableColumn id="10" xr3:uid="{00000000-0010-0000-0000-00000A000000}" name="Poisson 6" dataDxfId="7"/>
    <tableColumn id="11" xr3:uid="{00000000-0010-0000-0000-00000B000000}" name="Carton jaune *noter 1 ou 0 " dataDxfId="6"/>
    <tableColumn id="12" xr3:uid="{00000000-0010-0000-0000-00000C000000}" name="carton rouge *noter 1 ou 0 " dataDxfId="5"/>
    <tableColumn id="13" xr3:uid="{00000000-0010-0000-0000-00000D000000}" name="Big fish" dataDxfId="4">
      <calculatedColumnFormula>MAX(Tableau2[[#This Row],[Poisson 1]:[Poisson 6]])</calculatedColumnFormula>
    </tableColumn>
    <tableColumn id="14" xr3:uid="{00000000-0010-0000-0000-00000E000000}" name="total points poissons" dataDxfId="3">
      <calculatedColumnFormula>G7+H7+I7+J7+K7+L7</calculatedColumnFormula>
    </tableColumn>
    <tableColumn id="15" xr3:uid="{00000000-0010-0000-0000-00000F000000}" name="Points sanction carton jaune" dataDxfId="2">
      <calculatedColumnFormula>(-500*M7)</calculatedColumnFormula>
    </tableColumn>
    <tableColumn id="16" xr3:uid="{00000000-0010-0000-0000-000010000000}" name="Points sanctions carton rouge" dataDxfId="1">
      <calculatedColumnFormula>(-P7*N7)</calculatedColumnFormula>
    </tableColumn>
    <tableColumn id="17" xr3:uid="{00000000-0010-0000-0000-000011000000}" name="Total pts Epreuve" dataDxfId="0">
      <calculatedColumnFormula>P7+Q7+R7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30"/>
  <sheetViews>
    <sheetView tabSelected="1" topLeftCell="A2" zoomScale="55" zoomScaleNormal="55" workbookViewId="0">
      <selection activeCell="G3" sqref="G3:S3"/>
    </sheetView>
  </sheetViews>
  <sheetFormatPr baseColWidth="10" defaultRowHeight="15" x14ac:dyDescent="0.25"/>
  <cols>
    <col min="1" max="1" width="6.5703125" style="1" bestFit="1" customWidth="1"/>
    <col min="2" max="2" width="33.140625" customWidth="1"/>
    <col min="3" max="3" width="16.42578125" bestFit="1" customWidth="1"/>
    <col min="4" max="4" width="14.5703125" customWidth="1"/>
    <col min="5" max="5" width="32.28515625" bestFit="1" customWidth="1"/>
    <col min="6" max="6" width="25.42578125" bestFit="1" customWidth="1"/>
    <col min="7" max="9" width="15.140625" bestFit="1" customWidth="1"/>
    <col min="10" max="10" width="13.85546875" bestFit="1" customWidth="1"/>
    <col min="11" max="11" width="15.140625" bestFit="1" customWidth="1"/>
    <col min="12" max="12" width="17" bestFit="1" customWidth="1"/>
    <col min="13" max="13" width="19.42578125" bestFit="1" customWidth="1"/>
    <col min="14" max="14" width="19.5703125" bestFit="1" customWidth="1"/>
    <col min="15" max="15" width="14.5703125" bestFit="1" customWidth="1"/>
    <col min="16" max="16" width="12.42578125" customWidth="1"/>
    <col min="17" max="17" width="19.85546875" bestFit="1" customWidth="1"/>
    <col min="18" max="18" width="20" bestFit="1" customWidth="1"/>
    <col min="19" max="19" width="16.5703125" bestFit="1" customWidth="1"/>
    <col min="21" max="21" width="45.7109375" bestFit="1" customWidth="1"/>
  </cols>
  <sheetData>
    <row r="1" spans="1:19" hidden="1" x14ac:dyDescent="0.25"/>
    <row r="2" spans="1:19" ht="36.75" customHeight="1" x14ac:dyDescent="0.25"/>
    <row r="3" spans="1:19" ht="72.75" customHeight="1" thickBot="1" x14ac:dyDescent="0.3">
      <c r="G3" s="42" t="s">
        <v>57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x14ac:dyDescent="0.25">
      <c r="A4" s="12"/>
      <c r="B4" s="33" t="s">
        <v>16</v>
      </c>
      <c r="C4" s="34"/>
      <c r="D4" s="34"/>
      <c r="E4" s="34"/>
      <c r="F4" s="34"/>
      <c r="G4" s="31" t="s">
        <v>9</v>
      </c>
      <c r="H4" s="32"/>
      <c r="I4" s="32"/>
      <c r="J4" s="32"/>
      <c r="K4" s="32"/>
      <c r="L4" s="32"/>
      <c r="M4" s="32"/>
      <c r="N4" s="32"/>
      <c r="O4" s="11"/>
      <c r="P4" s="38" t="s">
        <v>10</v>
      </c>
      <c r="Q4" s="38"/>
      <c r="R4" s="38"/>
      <c r="S4" s="39"/>
    </row>
    <row r="5" spans="1:19" ht="15.75" thickBot="1" x14ac:dyDescent="0.3">
      <c r="A5" s="13"/>
      <c r="B5" s="35"/>
      <c r="C5" s="36"/>
      <c r="D5" s="36"/>
      <c r="E5" s="36"/>
      <c r="F5" s="36"/>
      <c r="G5" s="37" t="s">
        <v>11</v>
      </c>
      <c r="H5" s="37"/>
      <c r="I5" s="37"/>
      <c r="J5" s="37"/>
      <c r="K5" s="37"/>
      <c r="L5" s="37"/>
      <c r="M5" s="37"/>
      <c r="N5" s="37"/>
      <c r="O5" s="10"/>
      <c r="P5" s="40"/>
      <c r="Q5" s="40"/>
      <c r="R5" s="40"/>
      <c r="S5" s="41"/>
    </row>
    <row r="6" spans="1:19" ht="48" x14ac:dyDescent="0.25">
      <c r="A6" s="21" t="s">
        <v>14</v>
      </c>
      <c r="B6" s="7" t="s">
        <v>18</v>
      </c>
      <c r="C6" s="7" t="s">
        <v>19</v>
      </c>
      <c r="D6" s="7" t="s">
        <v>17</v>
      </c>
      <c r="E6" s="7" t="s">
        <v>20</v>
      </c>
      <c r="F6" s="7" t="s">
        <v>21</v>
      </c>
      <c r="G6" s="8" t="s">
        <v>0</v>
      </c>
      <c r="H6" s="8" t="s">
        <v>1</v>
      </c>
      <c r="I6" s="8" t="s">
        <v>2</v>
      </c>
      <c r="J6" s="8" t="s">
        <v>3</v>
      </c>
      <c r="K6" s="8" t="s">
        <v>4</v>
      </c>
      <c r="L6" s="8" t="s">
        <v>5</v>
      </c>
      <c r="M6" s="8" t="s">
        <v>12</v>
      </c>
      <c r="N6" s="8" t="s">
        <v>13</v>
      </c>
      <c r="O6" s="8" t="s">
        <v>15</v>
      </c>
      <c r="P6" s="9" t="s">
        <v>6</v>
      </c>
      <c r="Q6" s="9" t="s">
        <v>7</v>
      </c>
      <c r="R6" s="9" t="s">
        <v>8</v>
      </c>
      <c r="S6" s="15" t="s">
        <v>22</v>
      </c>
    </row>
    <row r="7" spans="1:19" ht="17.25" customHeight="1" x14ac:dyDescent="0.25">
      <c r="A7" s="14">
        <v>1</v>
      </c>
      <c r="B7" s="44" t="s">
        <v>41</v>
      </c>
      <c r="C7" s="26" t="s">
        <v>42</v>
      </c>
      <c r="D7" s="26" t="s">
        <v>44</v>
      </c>
      <c r="E7" s="25" t="s">
        <v>46</v>
      </c>
      <c r="F7" s="25"/>
      <c r="G7" s="2">
        <v>294</v>
      </c>
      <c r="H7" s="2">
        <v>385</v>
      </c>
      <c r="I7" s="2">
        <v>303</v>
      </c>
      <c r="J7" s="2">
        <v>295</v>
      </c>
      <c r="K7" s="2">
        <v>292</v>
      </c>
      <c r="L7" s="2">
        <v>416</v>
      </c>
      <c r="M7" s="2"/>
      <c r="N7" s="2"/>
      <c r="O7" s="2">
        <f>MAX(Tableau2[[#This Row],[Poisson 1]:[Poisson 6]])</f>
        <v>416</v>
      </c>
      <c r="P7" s="3">
        <f>G7+H7+I7+J7+K7+L7</f>
        <v>1985</v>
      </c>
      <c r="Q7" s="18">
        <f>(-500*M7)</f>
        <v>0</v>
      </c>
      <c r="R7" s="18">
        <f>(-P7*N7)</f>
        <v>0</v>
      </c>
      <c r="S7" s="16">
        <f>P7+Q7+R7</f>
        <v>1985</v>
      </c>
    </row>
    <row r="8" spans="1:19" ht="17.25" customHeight="1" x14ac:dyDescent="0.25">
      <c r="A8" s="14">
        <v>2</v>
      </c>
      <c r="B8" s="44" t="s">
        <v>27</v>
      </c>
      <c r="C8" s="26" t="s">
        <v>42</v>
      </c>
      <c r="D8" s="26" t="s">
        <v>44</v>
      </c>
      <c r="E8" s="25" t="s">
        <v>47</v>
      </c>
      <c r="F8" s="27" t="s">
        <v>56</v>
      </c>
      <c r="G8" s="2">
        <v>300</v>
      </c>
      <c r="H8" s="2">
        <v>315</v>
      </c>
      <c r="I8" s="2">
        <v>295</v>
      </c>
      <c r="J8" s="2">
        <v>257</v>
      </c>
      <c r="K8" s="2">
        <v>355</v>
      </c>
      <c r="L8" s="2">
        <v>311</v>
      </c>
      <c r="M8" s="2"/>
      <c r="N8" s="2"/>
      <c r="O8" s="2">
        <f>MAX(Tableau2[[#This Row],[Poisson 1]:[Poisson 6]])</f>
        <v>355</v>
      </c>
      <c r="P8" s="3">
        <f>G8+H8+I8+J8+K8+L8</f>
        <v>1833</v>
      </c>
      <c r="Q8" s="18">
        <f>(-500*M8)</f>
        <v>0</v>
      </c>
      <c r="R8" s="18">
        <f>(-P8*N8)</f>
        <v>0</v>
      </c>
      <c r="S8" s="16">
        <f>P8+Q8+R8</f>
        <v>1833</v>
      </c>
    </row>
    <row r="9" spans="1:19" ht="17.25" customHeight="1" x14ac:dyDescent="0.25">
      <c r="A9" s="14">
        <v>3</v>
      </c>
      <c r="B9" s="44" t="s">
        <v>36</v>
      </c>
      <c r="C9" s="26" t="s">
        <v>42</v>
      </c>
      <c r="D9" s="26" t="s">
        <v>44</v>
      </c>
      <c r="E9" s="25" t="s">
        <v>47</v>
      </c>
      <c r="F9" s="25"/>
      <c r="G9" s="2">
        <v>273</v>
      </c>
      <c r="H9" s="2">
        <v>283</v>
      </c>
      <c r="I9" s="2">
        <v>292</v>
      </c>
      <c r="J9" s="2">
        <v>354</v>
      </c>
      <c r="K9" s="2">
        <v>322</v>
      </c>
      <c r="L9" s="2">
        <v>275</v>
      </c>
      <c r="M9" s="2"/>
      <c r="N9" s="2"/>
      <c r="O9" s="2">
        <f>MAX(Tableau2[[#This Row],[Poisson 1]:[Poisson 6]])</f>
        <v>354</v>
      </c>
      <c r="P9" s="3">
        <f>G9+H9+I9+J9+K9+L9</f>
        <v>1799</v>
      </c>
      <c r="Q9" s="18">
        <f>(-500*M9)</f>
        <v>0</v>
      </c>
      <c r="R9" s="18">
        <f>(-P9*N9)</f>
        <v>0</v>
      </c>
      <c r="S9" s="17">
        <f>P9+Q9+R9</f>
        <v>1799</v>
      </c>
    </row>
    <row r="10" spans="1:19" x14ac:dyDescent="0.25">
      <c r="A10" s="14">
        <v>4</v>
      </c>
      <c r="B10" s="44" t="s">
        <v>24</v>
      </c>
      <c r="C10" s="26" t="s">
        <v>42</v>
      </c>
      <c r="D10" s="26" t="s">
        <v>44</v>
      </c>
      <c r="E10" s="25" t="s">
        <v>45</v>
      </c>
      <c r="F10" s="25" t="s">
        <v>52</v>
      </c>
      <c r="G10" s="2">
        <v>340</v>
      </c>
      <c r="H10" s="2">
        <v>290</v>
      </c>
      <c r="I10" s="2">
        <v>281</v>
      </c>
      <c r="J10" s="2">
        <v>400</v>
      </c>
      <c r="K10" s="2">
        <v>200</v>
      </c>
      <c r="L10" s="2">
        <v>215</v>
      </c>
      <c r="M10" s="2"/>
      <c r="N10" s="2"/>
      <c r="O10" s="2">
        <f>MAX(Tableau2[[#This Row],[Poisson 1]:[Poisson 6]])</f>
        <v>400</v>
      </c>
      <c r="P10" s="3">
        <f>G10+H10+I10+J10+K10+L10</f>
        <v>1726</v>
      </c>
      <c r="Q10" s="18">
        <f>(-500*M10)</f>
        <v>0</v>
      </c>
      <c r="R10" s="18">
        <f>(-P10*N10)</f>
        <v>0</v>
      </c>
      <c r="S10" s="16">
        <f>P10+Q10+R10</f>
        <v>1726</v>
      </c>
    </row>
    <row r="11" spans="1:19" ht="30" x14ac:dyDescent="0.25">
      <c r="A11" s="14">
        <v>5</v>
      </c>
      <c r="B11" s="44" t="s">
        <v>32</v>
      </c>
      <c r="C11" s="26" t="s">
        <v>42</v>
      </c>
      <c r="D11" s="26" t="s">
        <v>44</v>
      </c>
      <c r="E11" s="25" t="s">
        <v>47</v>
      </c>
      <c r="F11" s="27" t="s">
        <v>53</v>
      </c>
      <c r="G11" s="2">
        <v>360</v>
      </c>
      <c r="H11" s="2">
        <v>239</v>
      </c>
      <c r="I11" s="2">
        <v>355</v>
      </c>
      <c r="J11" s="2"/>
      <c r="K11" s="2"/>
      <c r="L11" s="2"/>
      <c r="M11" s="2"/>
      <c r="N11" s="2"/>
      <c r="O11" s="2">
        <f>MAX(Tableau2[[#This Row],[Poisson 1]:[Poisson 6]])</f>
        <v>360</v>
      </c>
      <c r="P11" s="3">
        <f>G11+H11+I11+J11+K11+L11</f>
        <v>954</v>
      </c>
      <c r="Q11" s="18">
        <f>(-500*M11)</f>
        <v>0</v>
      </c>
      <c r="R11" s="18">
        <f>(-P11*N11)</f>
        <v>0</v>
      </c>
      <c r="S11" s="16">
        <f>P11+Q11+R11</f>
        <v>954</v>
      </c>
    </row>
    <row r="12" spans="1:19" x14ac:dyDescent="0.25">
      <c r="A12" s="14">
        <v>6</v>
      </c>
      <c r="B12" s="44" t="s">
        <v>37</v>
      </c>
      <c r="C12" s="26" t="s">
        <v>42</v>
      </c>
      <c r="D12" s="26" t="s">
        <v>44</v>
      </c>
      <c r="E12" s="25" t="s">
        <v>50</v>
      </c>
      <c r="F12" s="25"/>
      <c r="G12" s="2">
        <v>295</v>
      </c>
      <c r="H12" s="2">
        <v>330</v>
      </c>
      <c r="I12" s="2">
        <v>299</v>
      </c>
      <c r="J12" s="2"/>
      <c r="K12" s="2"/>
      <c r="L12" s="2"/>
      <c r="M12" s="2"/>
      <c r="N12" s="2"/>
      <c r="O12" s="22">
        <f>MAX(Tableau2[[#This Row],[Poisson 1]:[Poisson 6]])</f>
        <v>330</v>
      </c>
      <c r="P12" s="3">
        <f>G12+H12+I12+J12+K12+L12</f>
        <v>924</v>
      </c>
      <c r="Q12" s="18">
        <f>(-500*M12)</f>
        <v>0</v>
      </c>
      <c r="R12" s="18">
        <f>(-P12*N12)</f>
        <v>0</v>
      </c>
      <c r="S12" s="16">
        <f>P12+Q12+R12</f>
        <v>924</v>
      </c>
    </row>
    <row r="13" spans="1:19" x14ac:dyDescent="0.25">
      <c r="A13" s="14">
        <v>7</v>
      </c>
      <c r="B13" s="46" t="s">
        <v>31</v>
      </c>
      <c r="C13" s="26" t="s">
        <v>42</v>
      </c>
      <c r="D13" s="26" t="s">
        <v>44</v>
      </c>
      <c r="E13" s="25" t="s">
        <v>48</v>
      </c>
      <c r="F13" s="25"/>
      <c r="G13" s="2">
        <v>283</v>
      </c>
      <c r="H13" s="2">
        <v>292</v>
      </c>
      <c r="I13" s="2">
        <v>314</v>
      </c>
      <c r="J13" s="2"/>
      <c r="K13" s="2"/>
      <c r="L13" s="2"/>
      <c r="M13" s="2"/>
      <c r="N13" s="2"/>
      <c r="O13" s="2">
        <f>MAX(Tableau2[[#This Row],[Poisson 1]:[Poisson 6]])</f>
        <v>314</v>
      </c>
      <c r="P13" s="3">
        <f>G13+H13+I13+J13+K13+L13</f>
        <v>889</v>
      </c>
      <c r="Q13" s="18">
        <f>(-500*M13)</f>
        <v>0</v>
      </c>
      <c r="R13" s="18">
        <f>(-P13*N13)</f>
        <v>0</v>
      </c>
      <c r="S13" s="16">
        <f>P13+Q13+R13</f>
        <v>889</v>
      </c>
    </row>
    <row r="14" spans="1:19" x14ac:dyDescent="0.25">
      <c r="A14" s="14">
        <v>8</v>
      </c>
      <c r="B14" s="44" t="s">
        <v>28</v>
      </c>
      <c r="C14" s="26" t="s">
        <v>42</v>
      </c>
      <c r="D14" s="26" t="s">
        <v>44</v>
      </c>
      <c r="E14" s="25" t="s">
        <v>47</v>
      </c>
      <c r="F14" s="25"/>
      <c r="G14" s="2">
        <v>285</v>
      </c>
      <c r="H14" s="2">
        <v>268</v>
      </c>
      <c r="I14" s="2">
        <v>280</v>
      </c>
      <c r="J14" s="2"/>
      <c r="K14" s="2"/>
      <c r="L14" s="2"/>
      <c r="M14" s="2"/>
      <c r="N14" s="2"/>
      <c r="O14" s="2">
        <f>MAX(Tableau2[[#This Row],[Poisson 1]:[Poisson 6]])</f>
        <v>285</v>
      </c>
      <c r="P14" s="3">
        <f>G14+H14+I14+J14+K14+L14</f>
        <v>833</v>
      </c>
      <c r="Q14" s="18">
        <f>(-500*M14)</f>
        <v>0</v>
      </c>
      <c r="R14" s="18">
        <f>(-P14*N14)</f>
        <v>0</v>
      </c>
      <c r="S14" s="16">
        <f>P14+Q14+R14</f>
        <v>833</v>
      </c>
    </row>
    <row r="15" spans="1:19" x14ac:dyDescent="0.25">
      <c r="A15" s="14">
        <v>9</v>
      </c>
      <c r="B15" s="44" t="s">
        <v>35</v>
      </c>
      <c r="C15" s="26" t="s">
        <v>42</v>
      </c>
      <c r="D15" s="26" t="s">
        <v>44</v>
      </c>
      <c r="E15" s="25" t="s">
        <v>47</v>
      </c>
      <c r="F15" s="25" t="s">
        <v>54</v>
      </c>
      <c r="G15" s="2">
        <v>265</v>
      </c>
      <c r="H15" s="2">
        <v>345</v>
      </c>
      <c r="I15" s="2"/>
      <c r="J15" s="2"/>
      <c r="K15" s="2"/>
      <c r="L15" s="2"/>
      <c r="M15" s="2"/>
      <c r="N15" s="2"/>
      <c r="O15" s="22">
        <f>MAX(Tableau2[[#This Row],[Poisson 1]:[Poisson 6]])</f>
        <v>345</v>
      </c>
      <c r="P15" s="3">
        <f>G15+H15+I15+J15+K15+L15</f>
        <v>610</v>
      </c>
      <c r="Q15" s="18">
        <f>(-500*M15)</f>
        <v>0</v>
      </c>
      <c r="R15" s="18">
        <f>(-P15*N15)</f>
        <v>0</v>
      </c>
      <c r="S15" s="16">
        <f>P15+Q15+R15</f>
        <v>610</v>
      </c>
    </row>
    <row r="16" spans="1:19" ht="45" x14ac:dyDescent="0.25">
      <c r="A16" s="14">
        <v>10</v>
      </c>
      <c r="B16" s="44" t="s">
        <v>26</v>
      </c>
      <c r="C16" s="26" t="s">
        <v>42</v>
      </c>
      <c r="D16" s="26" t="s">
        <v>44</v>
      </c>
      <c r="E16" s="25" t="s">
        <v>47</v>
      </c>
      <c r="F16" s="25"/>
      <c r="G16" s="2">
        <v>280</v>
      </c>
      <c r="H16" s="2">
        <v>302</v>
      </c>
      <c r="I16" s="2"/>
      <c r="J16" s="2"/>
      <c r="K16" s="2"/>
      <c r="L16" s="2"/>
      <c r="M16" s="2"/>
      <c r="N16" s="2"/>
      <c r="O16" s="2">
        <f>MAX(Tableau2[[#This Row],[Poisson 1]:[Poisson 6]])</f>
        <v>302</v>
      </c>
      <c r="P16" s="3">
        <f>G16+H16+I16+J16+K16+L16</f>
        <v>582</v>
      </c>
      <c r="Q16" s="18">
        <f>(-500*M16)</f>
        <v>0</v>
      </c>
      <c r="R16" s="18">
        <f>(-P16*N16)</f>
        <v>0</v>
      </c>
      <c r="S16" s="16">
        <f>P16+Q16+R16</f>
        <v>582</v>
      </c>
    </row>
    <row r="17" spans="1:19" x14ac:dyDescent="0.25">
      <c r="A17" s="14">
        <v>11</v>
      </c>
      <c r="B17" s="45" t="s">
        <v>25</v>
      </c>
      <c r="C17" s="26" t="s">
        <v>42</v>
      </c>
      <c r="D17" s="26" t="s">
        <v>44</v>
      </c>
      <c r="E17" s="25" t="s">
        <v>47</v>
      </c>
      <c r="F17" s="25"/>
      <c r="G17" s="2">
        <v>355</v>
      </c>
      <c r="H17" s="2"/>
      <c r="I17" s="2"/>
      <c r="J17" s="2"/>
      <c r="K17" s="2"/>
      <c r="L17" s="2"/>
      <c r="M17" s="2"/>
      <c r="N17" s="2"/>
      <c r="O17" s="2">
        <f>MAX(Tableau2[[#This Row],[Poisson 1]:[Poisson 6]])</f>
        <v>355</v>
      </c>
      <c r="P17" s="3">
        <f>G17+H17+I17+J17+K17+L17</f>
        <v>355</v>
      </c>
      <c r="Q17" s="18">
        <f>(-500*M17)</f>
        <v>0</v>
      </c>
      <c r="R17" s="18">
        <f>(-P17*N17)</f>
        <v>0</v>
      </c>
      <c r="S17" s="16">
        <f>P17+Q17+R17</f>
        <v>355</v>
      </c>
    </row>
    <row r="18" spans="1:19" x14ac:dyDescent="0.25">
      <c r="A18" s="14">
        <v>12</v>
      </c>
      <c r="B18" s="44" t="s">
        <v>39</v>
      </c>
      <c r="C18" s="26" t="s">
        <v>42</v>
      </c>
      <c r="D18" s="26" t="s">
        <v>44</v>
      </c>
      <c r="E18" s="25" t="s">
        <v>46</v>
      </c>
      <c r="F18" s="25"/>
      <c r="G18" s="2">
        <v>293</v>
      </c>
      <c r="H18" s="2"/>
      <c r="I18" s="2"/>
      <c r="J18" s="2"/>
      <c r="K18" s="2"/>
      <c r="L18" s="2"/>
      <c r="M18" s="2"/>
      <c r="N18" s="2"/>
      <c r="O18" s="2">
        <f>MAX(Tableau2[[#This Row],[Poisson 1]:[Poisson 6]])</f>
        <v>293</v>
      </c>
      <c r="P18" s="3">
        <f>G18+H18+I18+J18+K18+L18</f>
        <v>293</v>
      </c>
      <c r="Q18" s="18">
        <f>(-500*M18)</f>
        <v>0</v>
      </c>
      <c r="R18" s="18">
        <f>(-P18*N18)</f>
        <v>0</v>
      </c>
      <c r="S18" s="16">
        <f>P18+Q18+R18</f>
        <v>293</v>
      </c>
    </row>
    <row r="19" spans="1:19" x14ac:dyDescent="0.25">
      <c r="A19" s="14">
        <v>13</v>
      </c>
      <c r="B19" s="44" t="s">
        <v>33</v>
      </c>
      <c r="C19" s="26" t="s">
        <v>42</v>
      </c>
      <c r="D19" s="26" t="s">
        <v>44</v>
      </c>
      <c r="E19" s="25" t="s">
        <v>45</v>
      </c>
      <c r="F19" s="25"/>
      <c r="G19" s="2">
        <v>266</v>
      </c>
      <c r="H19" s="2"/>
      <c r="I19" s="2"/>
      <c r="J19" s="2"/>
      <c r="K19" s="4"/>
      <c r="L19" s="2"/>
      <c r="M19" s="2"/>
      <c r="N19" s="2"/>
      <c r="O19" s="2">
        <f>MAX(Tableau2[[#This Row],[Poisson 1]:[Poisson 6]])</f>
        <v>266</v>
      </c>
      <c r="P19" s="3">
        <f>G19+H19+I19+J19+K19+L19</f>
        <v>266</v>
      </c>
      <c r="Q19" s="18">
        <f>(-500*M19)</f>
        <v>0</v>
      </c>
      <c r="R19" s="18">
        <f>(-P19*N19)</f>
        <v>0</v>
      </c>
      <c r="S19" s="16">
        <f>P19+Q19+R19</f>
        <v>266</v>
      </c>
    </row>
    <row r="20" spans="1:19" x14ac:dyDescent="0.25">
      <c r="A20" s="14">
        <v>14</v>
      </c>
      <c r="B20" s="44" t="s">
        <v>34</v>
      </c>
      <c r="C20" s="26" t="s">
        <v>42</v>
      </c>
      <c r="D20" s="26" t="s">
        <v>44</v>
      </c>
      <c r="E20" s="25" t="s">
        <v>49</v>
      </c>
      <c r="F20" s="25" t="s">
        <v>54</v>
      </c>
      <c r="G20" s="2">
        <v>241</v>
      </c>
      <c r="H20" s="2"/>
      <c r="I20" s="2"/>
      <c r="J20" s="2"/>
      <c r="K20" s="2"/>
      <c r="L20" s="2"/>
      <c r="M20" s="2"/>
      <c r="N20" s="2"/>
      <c r="O20" s="2">
        <f>MAX(Tableau2[[#This Row],[Poisson 1]:[Poisson 6]])</f>
        <v>241</v>
      </c>
      <c r="P20" s="3">
        <f>G20+H20+I20+J20+K20+L20</f>
        <v>241</v>
      </c>
      <c r="Q20" s="18">
        <f>(-500*M20)</f>
        <v>0</v>
      </c>
      <c r="R20" s="18">
        <f>(-P20*N20)</f>
        <v>0</v>
      </c>
      <c r="S20" s="17">
        <f>P20+Q20+R20</f>
        <v>241</v>
      </c>
    </row>
    <row r="21" spans="1:19" x14ac:dyDescent="0.25">
      <c r="A21" s="14">
        <v>15</v>
      </c>
      <c r="B21" s="44" t="s">
        <v>30</v>
      </c>
      <c r="C21" s="26" t="s">
        <v>42</v>
      </c>
      <c r="D21" s="26" t="s">
        <v>44</v>
      </c>
      <c r="E21" s="25" t="s">
        <v>48</v>
      </c>
      <c r="F21" s="25"/>
      <c r="G21" s="2">
        <v>225</v>
      </c>
      <c r="H21" s="2"/>
      <c r="I21" s="2"/>
      <c r="J21" s="2"/>
      <c r="K21" s="2"/>
      <c r="L21" s="2"/>
      <c r="M21" s="2"/>
      <c r="N21" s="2"/>
      <c r="O21" s="2">
        <f>MAX(Tableau2[[#This Row],[Poisson 1]:[Poisson 6]])</f>
        <v>225</v>
      </c>
      <c r="P21" s="3">
        <f>G21+H21+I21+J21+K21+L21</f>
        <v>225</v>
      </c>
      <c r="Q21" s="18">
        <f>(-500*M21)</f>
        <v>0</v>
      </c>
      <c r="R21" s="18">
        <f>(-P21*N21)</f>
        <v>0</v>
      </c>
      <c r="S21" s="16">
        <f>P21+Q21+R21</f>
        <v>225</v>
      </c>
    </row>
    <row r="22" spans="1:19" x14ac:dyDescent="0.25">
      <c r="A22" s="14">
        <v>16</v>
      </c>
      <c r="B22" s="44" t="s">
        <v>40</v>
      </c>
      <c r="C22" s="26" t="s">
        <v>42</v>
      </c>
      <c r="D22" s="26" t="s">
        <v>44</v>
      </c>
      <c r="E22" s="25" t="s">
        <v>46</v>
      </c>
      <c r="F22" s="25"/>
      <c r="G22" s="2">
        <v>205</v>
      </c>
      <c r="H22" s="2"/>
      <c r="I22" s="2"/>
      <c r="J22" s="2"/>
      <c r="K22" s="2"/>
      <c r="L22" s="2"/>
      <c r="M22" s="2"/>
      <c r="N22" s="2"/>
      <c r="O22" s="2">
        <f>MAX(Tableau2[[#This Row],[Poisson 1]:[Poisson 6]])</f>
        <v>205</v>
      </c>
      <c r="P22" s="3">
        <f>G22+H22+I22+J22+K22+L22</f>
        <v>205</v>
      </c>
      <c r="Q22" s="18">
        <f>(-500*M22)</f>
        <v>0</v>
      </c>
      <c r="R22" s="18">
        <f>(-P22*N22)</f>
        <v>0</v>
      </c>
      <c r="S22" s="16">
        <f>P22+Q22+R22</f>
        <v>205</v>
      </c>
    </row>
    <row r="23" spans="1:19" ht="15" customHeight="1" x14ac:dyDescent="0.25">
      <c r="A23" s="14">
        <v>17</v>
      </c>
      <c r="B23" s="45" t="s">
        <v>29</v>
      </c>
      <c r="C23" s="28" t="s">
        <v>42</v>
      </c>
      <c r="D23" s="28" t="s">
        <v>44</v>
      </c>
      <c r="E23" s="25" t="s">
        <v>47</v>
      </c>
      <c r="F23" s="25"/>
      <c r="G23" s="2"/>
      <c r="H23" s="2"/>
      <c r="I23" s="2"/>
      <c r="J23" s="2"/>
      <c r="K23" s="2"/>
      <c r="L23" s="2"/>
      <c r="M23" s="2"/>
      <c r="N23" s="2"/>
      <c r="O23" s="2">
        <f>MAX(Tableau2[[#This Row],[Poisson 1]:[Poisson 6]])</f>
        <v>0</v>
      </c>
      <c r="P23" s="3">
        <f>G23+H23+I23+J23+K23+L23</f>
        <v>0</v>
      </c>
      <c r="Q23" s="18">
        <f>(-500*M23)</f>
        <v>0</v>
      </c>
      <c r="R23" s="18">
        <f>(-P23*N23)</f>
        <v>0</v>
      </c>
      <c r="S23" s="16">
        <f>P23+Q23+R23</f>
        <v>0</v>
      </c>
    </row>
    <row r="24" spans="1:19" x14ac:dyDescent="0.25">
      <c r="A24" s="14">
        <v>18</v>
      </c>
      <c r="B24" s="44" t="s">
        <v>38</v>
      </c>
      <c r="C24" s="26" t="s">
        <v>43</v>
      </c>
      <c r="D24" s="26" t="s">
        <v>44</v>
      </c>
      <c r="E24" s="25" t="s">
        <v>51</v>
      </c>
      <c r="F24" s="25" t="s">
        <v>55</v>
      </c>
      <c r="G24" s="2"/>
      <c r="H24" s="2"/>
      <c r="I24" s="2"/>
      <c r="J24" s="2"/>
      <c r="K24" s="2"/>
      <c r="L24" s="2"/>
      <c r="M24" s="2"/>
      <c r="N24" s="2"/>
      <c r="O24" s="22">
        <f>MAX(Tableau2[[#This Row],[Poisson 1]:[Poisson 6]])</f>
        <v>0</v>
      </c>
      <c r="P24" s="3">
        <f>G24+H24+I24+J24+K24+L24</f>
        <v>0</v>
      </c>
      <c r="Q24" s="18">
        <f>(-500*M24)</f>
        <v>0</v>
      </c>
      <c r="R24" s="18">
        <f>(-P24*N24)</f>
        <v>0</v>
      </c>
      <c r="S24" s="16">
        <f>P24+Q24+R24</f>
        <v>0</v>
      </c>
    </row>
    <row r="25" spans="1:19" x14ac:dyDescent="0.25">
      <c r="A25" s="14">
        <v>19</v>
      </c>
      <c r="B25" s="29"/>
      <c r="C25" s="26"/>
      <c r="D25" s="26"/>
      <c r="E25" s="29"/>
      <c r="F25" s="30"/>
      <c r="G25" s="5"/>
      <c r="H25" s="5"/>
      <c r="I25" s="5"/>
      <c r="J25" s="5"/>
      <c r="K25" s="5"/>
      <c r="L25" s="5"/>
      <c r="M25" s="5"/>
      <c r="N25" s="5"/>
      <c r="O25" s="5">
        <f>MAX(Tableau2[[#This Row],[Poisson 1]:[Poisson 6]])</f>
        <v>0</v>
      </c>
      <c r="P25" s="6">
        <f>G25+H25+I25+J25+K25+L25</f>
        <v>0</v>
      </c>
      <c r="Q25" s="19">
        <f>(-500*M25)</f>
        <v>0</v>
      </c>
      <c r="R25" s="19">
        <f>(-P25*N25)</f>
        <v>0</v>
      </c>
      <c r="S25" s="20">
        <f>P25+Q25+R25</f>
        <v>0</v>
      </c>
    </row>
    <row r="26" spans="1:19" ht="15.75" thickBot="1" x14ac:dyDescent="0.3">
      <c r="A26" s="23">
        <v>20</v>
      </c>
      <c r="B26" s="29"/>
      <c r="C26" s="26"/>
      <c r="D26" s="26"/>
      <c r="E26" s="29"/>
      <c r="F26" s="30"/>
      <c r="G26" s="2"/>
      <c r="H26" s="2"/>
      <c r="I26" s="2"/>
      <c r="J26" s="2"/>
      <c r="K26" s="2"/>
      <c r="L26" s="2"/>
      <c r="M26" s="2"/>
      <c r="N26" s="2"/>
      <c r="O26" s="2">
        <f>MAX(Tableau2[[#This Row],[Poisson 1]:[Poisson 6]])</f>
        <v>0</v>
      </c>
      <c r="P26" s="3">
        <f>G26+H26+I26+J26+K26+L26</f>
        <v>0</v>
      </c>
      <c r="Q26" s="18">
        <f>(-500*M26)</f>
        <v>0</v>
      </c>
      <c r="R26" s="18">
        <f>(-P26*N26)</f>
        <v>0</v>
      </c>
      <c r="S26" s="17">
        <f>P26+Q26+R26</f>
        <v>0</v>
      </c>
    </row>
    <row r="27" spans="1:19" ht="15.75" thickTop="1" x14ac:dyDescent="0.25"/>
    <row r="30" spans="1:19" ht="18" x14ac:dyDescent="0.25">
      <c r="B30" s="24" t="s">
        <v>23</v>
      </c>
    </row>
  </sheetData>
  <sortState ref="A7:S23">
    <sortCondition descending="1" ref="S7:S23"/>
  </sortState>
  <customSheetViews>
    <customSheetView guid="{E8AD26EE-CAAE-495A-9DDB-F57D80F24567}" scale="85">
      <selection activeCell="A3" sqref="A3"/>
      <pageMargins left="0.7" right="0.7" top="0.75" bottom="0.75" header="0.3" footer="0.3"/>
      <pageSetup paperSize="9" orientation="portrait" r:id="rId1"/>
    </customSheetView>
  </customSheetViews>
  <mergeCells count="5">
    <mergeCell ref="G4:N4"/>
    <mergeCell ref="B4:F5"/>
    <mergeCell ref="G5:N5"/>
    <mergeCell ref="P4:S5"/>
    <mergeCell ref="G3:S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>
      <selection activeCell="N23" sqref="N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CLASSEMENT_FLOAT_TUBE_2018</vt:lpstr>
      <vt:lpstr>REGLEMENT_CHALLENGER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BOURDET</dc:creator>
  <cp:lastModifiedBy>user</cp:lastModifiedBy>
  <cp:lastPrinted>2018-05-25T07:19:54Z</cp:lastPrinted>
  <dcterms:created xsi:type="dcterms:W3CDTF">2017-05-03T13:48:20Z</dcterms:created>
  <dcterms:modified xsi:type="dcterms:W3CDTF">2018-05-26T16:01:42Z</dcterms:modified>
</cp:coreProperties>
</file>